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MUNICAZIONI FERRARI\Spaccio aziendale\NATALE 2020\"/>
    </mc:Choice>
  </mc:AlternateContent>
  <bookViews>
    <workbookView xWindow="0" yWindow="0" windowWidth="20490" windowHeight="762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1" l="1"/>
  <c r="J44" i="1"/>
  <c r="J41" i="1"/>
  <c r="J38" i="1"/>
  <c r="J35" i="1"/>
  <c r="J32" i="1"/>
  <c r="J29" i="1"/>
  <c r="J26" i="1"/>
  <c r="J23" i="1"/>
  <c r="J20" i="1"/>
  <c r="J17" i="1"/>
  <c r="E11" i="1" s="1"/>
  <c r="E9" i="1" l="1"/>
  <c r="F47" i="1"/>
  <c r="F44" i="1"/>
  <c r="F41" i="1"/>
  <c r="F38" i="1"/>
  <c r="F35" i="1"/>
  <c r="F32" i="1"/>
  <c r="F29" i="1"/>
  <c r="F26" i="1"/>
  <c r="F23" i="1"/>
  <c r="F20" i="1"/>
  <c r="F17" i="1"/>
  <c r="E10" i="1" l="1"/>
</calcChain>
</file>

<file path=xl/sharedStrings.xml><?xml version="1.0" encoding="utf-8"?>
<sst xmlns="http://schemas.openxmlformats.org/spreadsheetml/2006/main" count="76" uniqueCount="69">
  <si>
    <t>Codice</t>
  </si>
  <si>
    <t>Prodotto</t>
  </si>
  <si>
    <t>Descrizione</t>
  </si>
  <si>
    <t>Prezzo al pezzo</t>
  </si>
  <si>
    <t>Grana Padano Riserva oltre 20 mesi</t>
  </si>
  <si>
    <t>con confettura extra bio ai Fichi</t>
  </si>
  <si>
    <r>
      <t>[8 pz per cartone]</t>
    </r>
    <r>
      <rPr>
        <i/>
        <sz val="14"/>
        <color rgb="FF000000"/>
        <rFont val="Calibri"/>
        <family val="2"/>
        <scheme val="minor"/>
      </rPr>
      <t xml:space="preserve"> </t>
    </r>
  </si>
  <si>
    <t>Parmigiano Reggiano Prodotto di Montagna</t>
  </si>
  <si>
    <t>con salse Lazzaris</t>
  </si>
  <si>
    <t xml:space="preserve">[8 pz per cartone] </t>
  </si>
  <si>
    <t>Parmigiano Reggiano biologico</t>
  </si>
  <si>
    <t>con mieli</t>
  </si>
  <si>
    <t>Grana Padano con condimento balsamico</t>
  </si>
  <si>
    <r>
      <t>[4 pz per cartone]</t>
    </r>
    <r>
      <rPr>
        <i/>
        <sz val="14"/>
        <color rgb="FF000000"/>
        <rFont val="Calibri"/>
        <family val="2"/>
        <scheme val="minor"/>
      </rPr>
      <t xml:space="preserve"> </t>
    </r>
  </si>
  <si>
    <t>Parmigiano Reggiano oltre 40 mesi</t>
  </si>
  <si>
    <t>con Fragole in sciroppo Fabbri</t>
  </si>
  <si>
    <r>
      <t>[5 pz per cartone]</t>
    </r>
    <r>
      <rPr>
        <i/>
        <sz val="14"/>
        <color rgb="FF000000"/>
        <rFont val="Calibri"/>
        <family val="2"/>
        <scheme val="minor"/>
      </rPr>
      <t xml:space="preserve"> </t>
    </r>
  </si>
  <si>
    <t>Grana Padano Riserva</t>
  </si>
  <si>
    <r>
      <t>[4 pz per cartone]</t>
    </r>
    <r>
      <rPr>
        <i/>
        <sz val="14"/>
        <color rgb="FF000000"/>
        <rFont val="Calibri"/>
        <family val="2"/>
        <scheme val="minor"/>
      </rPr>
      <t xml:space="preserve">  </t>
    </r>
  </si>
  <si>
    <t>Degustazione Tris italiano</t>
  </si>
  <si>
    <t>Riserva con Amarena Fabbri</t>
  </si>
  <si>
    <t>Grana Padano 10 mesi, 16 mesi e 20 mesi</t>
  </si>
  <si>
    <t>[4 pz per cartone]</t>
  </si>
  <si>
    <t xml:space="preserve">Parmigiano Reggiano prodotto di Montagna </t>
  </si>
  <si>
    <t>tris  di stagionature</t>
  </si>
  <si>
    <t>24 e 30 mesi con Prosecco</t>
  </si>
  <si>
    <t>Degustazione Maxi</t>
  </si>
  <si>
    <t>Numero pezzi ordine</t>
  </si>
  <si>
    <t>Peso Lordo Unità di Vendita (kg)</t>
  </si>
  <si>
    <t>LISTA DEI REGALI</t>
  </si>
  <si>
    <t>TOTALE CARRELLO</t>
  </si>
  <si>
    <t>QUANTITÁ (PEZZI)</t>
  </si>
  <si>
    <t>Prezzo per cartone (con sconto 10%)</t>
  </si>
  <si>
    <t>Numero cartoni ordine</t>
  </si>
  <si>
    <t>Peso Lordo cartone (kg)</t>
  </si>
  <si>
    <t>Costi di spedizione</t>
  </si>
  <si>
    <t xml:space="preserve">Modalità di pagamento: </t>
  </si>
  <si>
    <t>In contanti o con carta al momento del ritiro dell'ordine presso Lo Spaccio Ferrari</t>
  </si>
  <si>
    <t>Tempi di consegna</t>
  </si>
  <si>
    <t>PESO LORDO TOTALE (KG)</t>
  </si>
  <si>
    <t>superiore 3kg - fino a 14kg</t>
  </si>
  <si>
    <t xml:space="preserve">superiore a 14kg- fino a 24kg </t>
  </si>
  <si>
    <t>superiore a 24kg - fino a 34kg</t>
  </si>
  <si>
    <t>superiore a 54kg - fino a 70kg</t>
  </si>
  <si>
    <t>superiore a 34kg - fino a 54kg</t>
  </si>
  <si>
    <t>Per le isole (fino a 50kg)</t>
  </si>
  <si>
    <t>Per le isole (oltre 50kg)</t>
  </si>
  <si>
    <t>+ 2 €</t>
  </si>
  <si>
    <t>+ 40 €</t>
  </si>
  <si>
    <t>3 -5 giorni lavorativi. O come indicato dal vettore al momento dell'ordine.</t>
  </si>
  <si>
    <t>Ritiro presso lo Spaccio</t>
  </si>
  <si>
    <t>Spedizione</t>
  </si>
  <si>
    <t>Condizioni generali</t>
  </si>
  <si>
    <t xml:space="preserve">I prezzi sono un’offerta esclusiva ai clienti de Lo Spaccio. Non sono applicabili per la vendita all’ingrosso. </t>
  </si>
  <si>
    <t xml:space="preserve">La fattura può essere richiesta solo per l’acquisto di cartoni completi e per un importo minimo di €100. </t>
  </si>
  <si>
    <t xml:space="preserve">L’invio della lista non costituisce obbligo di spedizione per Ferrari SPA. La proprietà della merce passa al compratore, con i relativi rischi, alla consegna al vettore. </t>
  </si>
  <si>
    <t>Inviare ricevuta di bonifico all'indirizzo mail: lospaccio@ferrariformaggi.it</t>
  </si>
  <si>
    <t xml:space="preserve">IBAN :  IT 19 L 03069 20310 100000014902 INTESA SAN PAOLO – Lodi causale Acquisto Spaccio. </t>
  </si>
  <si>
    <t>Nome e Cognome</t>
  </si>
  <si>
    <t>Data dell'ordine</t>
  </si>
  <si>
    <t>Indirizzo</t>
  </si>
  <si>
    <t>Città</t>
  </si>
  <si>
    <t>CAP</t>
  </si>
  <si>
    <t>Numero Tel.</t>
  </si>
  <si>
    <t>Data del Ritiro</t>
  </si>
  <si>
    <t>SPESA (€)</t>
  </si>
  <si>
    <t>ATTENZIONE: Controlla i costi di spedizione sotto indicati e aggiungili alla spesa del tuo carrello</t>
  </si>
  <si>
    <t>da 0kg - fino a 3kg</t>
  </si>
  <si>
    <t>Con bonifico bancario anticipato se si sceglie la consegna con corriere.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</si>
</sst>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8"/>
      <color theme="1"/>
      <name val="Century Gothic"/>
      <family val="2"/>
    </font>
    <font>
      <b/>
      <sz val="20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4"/>
      <color theme="0"/>
      <name val="Century Gothic"/>
      <family val="2"/>
    </font>
    <font>
      <i/>
      <sz val="14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Protection="1"/>
    <xf numFmtId="0" fontId="0" fillId="4" borderId="0" xfId="0" applyFill="1" applyProtection="1"/>
    <xf numFmtId="0" fontId="1" fillId="0" borderId="0" xfId="0" applyFont="1" applyProtection="1"/>
    <xf numFmtId="0" fontId="0" fillId="2" borderId="0" xfId="0" applyFill="1" applyProtection="1"/>
    <xf numFmtId="0" fontId="5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</xf>
    <xf numFmtId="0" fontId="0" fillId="2" borderId="1" xfId="0" applyFill="1" applyBorder="1" applyProtection="1"/>
    <xf numFmtId="0" fontId="0" fillId="2" borderId="2" xfId="0" applyFill="1" applyBorder="1" applyProtection="1"/>
    <xf numFmtId="0" fontId="2" fillId="2" borderId="2" xfId="0" applyFont="1" applyFill="1" applyBorder="1" applyAlignment="1" applyProtection="1">
      <alignment horizontal="center" vertical="center" readingOrder="1"/>
    </xf>
    <xf numFmtId="0" fontId="0" fillId="2" borderId="3" xfId="0" applyFill="1" applyBorder="1" applyProtection="1"/>
    <xf numFmtId="0" fontId="4" fillId="2" borderId="4" xfId="0" applyFont="1" applyFill="1" applyBorder="1" applyAlignment="1" applyProtection="1">
      <alignment horizontal="center" vertical="center"/>
    </xf>
    <xf numFmtId="0" fontId="0" fillId="2" borderId="0" xfId="0" applyFill="1" applyBorder="1" applyProtection="1"/>
    <xf numFmtId="0" fontId="2" fillId="2" borderId="0" xfId="0" applyFont="1" applyFill="1" applyBorder="1" applyAlignment="1" applyProtection="1">
      <alignment horizontal="center" vertical="center" readingOrder="1"/>
    </xf>
    <xf numFmtId="8" fontId="6" fillId="2" borderId="5" xfId="0" applyNumberFormat="1" applyFont="1" applyFill="1" applyBorder="1" applyAlignment="1" applyProtection="1">
      <alignment horizontal="center" vertical="center"/>
    </xf>
    <xf numFmtId="0" fontId="0" fillId="2" borderId="6" xfId="0" applyFill="1" applyBorder="1" applyProtection="1"/>
    <xf numFmtId="0" fontId="0" fillId="2" borderId="7" xfId="0" applyFill="1" applyBorder="1" applyProtection="1"/>
    <xf numFmtId="0" fontId="3" fillId="2" borderId="7" xfId="0" applyFont="1" applyFill="1" applyBorder="1" applyAlignment="1" applyProtection="1">
      <alignment horizontal="center" vertical="center" readingOrder="1"/>
    </xf>
    <xf numFmtId="0" fontId="0" fillId="2" borderId="8" xfId="0" applyFill="1" applyBorder="1" applyProtection="1"/>
    <xf numFmtId="0" fontId="3" fillId="2" borderId="0" xfId="0" applyFont="1" applyFill="1" applyBorder="1" applyAlignment="1" applyProtection="1">
      <alignment horizontal="center" vertical="center" readingOrder="1"/>
    </xf>
    <xf numFmtId="0" fontId="7" fillId="4" borderId="0" xfId="0" applyFont="1" applyFill="1" applyAlignment="1" applyProtection="1">
      <alignment horizontal="center" vertical="center"/>
    </xf>
    <xf numFmtId="8" fontId="8" fillId="4" borderId="0" xfId="0" applyNumberFormat="1" applyFont="1" applyFill="1" applyAlignment="1" applyProtection="1">
      <alignment horizontal="center" vertical="center"/>
    </xf>
    <xf numFmtId="0" fontId="8" fillId="4" borderId="0" xfId="0" applyFont="1" applyFill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left" vertical="center"/>
    </xf>
    <xf numFmtId="0" fontId="10" fillId="2" borderId="9" xfId="0" applyFont="1" applyFill="1" applyBorder="1" applyAlignment="1" applyProtection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 applyProtection="1">
      <alignment horizontal="left" vertical="center" wrapText="1"/>
    </xf>
    <xf numFmtId="8" fontId="6" fillId="2" borderId="0" xfId="0" applyNumberFormat="1" applyFont="1" applyFill="1" applyBorder="1" applyAlignment="1" applyProtection="1">
      <alignment horizontal="center" vertical="center"/>
    </xf>
    <xf numFmtId="8" fontId="8" fillId="4" borderId="0" xfId="0" applyNumberFormat="1" applyFont="1" applyFill="1" applyAlignment="1" applyProtection="1">
      <alignment vertical="center"/>
    </xf>
    <xf numFmtId="0" fontId="8" fillId="4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horizontal="center" vertical="center" wrapText="1"/>
    </xf>
    <xf numFmtId="2" fontId="8" fillId="4" borderId="0" xfId="0" applyNumberFormat="1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2" fillId="0" borderId="0" xfId="0" applyFont="1" applyBorder="1" applyAlignment="1">
      <alignment vertical="center"/>
    </xf>
    <xf numFmtId="0" fontId="0" fillId="0" borderId="0" xfId="0" applyBorder="1"/>
    <xf numFmtId="0" fontId="0" fillId="0" borderId="18" xfId="0" applyBorder="1"/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2" fillId="0" borderId="20" xfId="0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4" fillId="0" borderId="0" xfId="0" applyFont="1" applyAlignment="1">
      <alignment horizontal="left" vertical="center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14" fontId="12" fillId="3" borderId="10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/>
    <xf numFmtId="0" fontId="0" fillId="0" borderId="19" xfId="0" applyBorder="1"/>
    <xf numFmtId="0" fontId="10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right" vertical="center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12" fillId="2" borderId="0" xfId="0" applyFont="1" applyFill="1" applyBorder="1" applyAlignment="1" applyProtection="1">
      <alignment horizontal="right" vertical="center"/>
    </xf>
    <xf numFmtId="0" fontId="12" fillId="2" borderId="0" xfId="0" applyFont="1" applyFill="1" applyBorder="1" applyAlignment="1" applyProtection="1">
      <alignment horizontal="right"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Protection="1"/>
    <xf numFmtId="0" fontId="15" fillId="2" borderId="0" xfId="0" applyFont="1" applyFill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" fillId="0" borderId="0" xfId="0" applyFont="1"/>
    <xf numFmtId="0" fontId="4" fillId="2" borderId="0" xfId="0" applyFont="1" applyFill="1" applyProtection="1"/>
    <xf numFmtId="0" fontId="16" fillId="2" borderId="0" xfId="0" applyFont="1" applyFill="1" applyAlignment="1" applyProtection="1">
      <alignment horizontal="left" vertical="center"/>
    </xf>
    <xf numFmtId="0" fontId="12" fillId="3" borderId="22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 vertical="center"/>
    </xf>
    <xf numFmtId="0" fontId="5" fillId="4" borderId="0" xfId="0" applyFont="1" applyFill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428624</xdr:colOff>
      <xdr:row>15</xdr:row>
      <xdr:rowOff>209551</xdr:rowOff>
    </xdr:from>
    <xdr:to>
      <xdr:col>2</xdr:col>
      <xdr:colOff>1270751</xdr:colOff>
      <xdr:row>17</xdr:row>
      <xdr:rowOff>315221</xdr:rowOff>
    </xdr:to>
    <xdr:pic>
      <xdr:nvPicPr>
        <xdr:cNvPr id="2" name="Immagin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25" t="12485" r="27572" b="14546"/>
        <a:stretch/>
      </xdr:blipFill>
      <xdr:spPr>
        <a:xfrm>
          <a:off x="2124074" y="819151"/>
          <a:ext cx="842127" cy="124867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18</xdr:row>
      <xdr:rowOff>152400</xdr:rowOff>
    </xdr:from>
    <xdr:to>
      <xdr:col>2</xdr:col>
      <xdr:colOff>1227837</xdr:colOff>
      <xdr:row>20</xdr:row>
      <xdr:rowOff>257497</xdr:rowOff>
    </xdr:to>
    <xdr:pic>
      <xdr:nvPicPr>
        <xdr:cNvPr id="3" name="Immagin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13" t="23272" r="35737" b="22545"/>
        <a:stretch/>
      </xdr:blipFill>
      <xdr:spPr>
        <a:xfrm>
          <a:off x="2152650" y="2476500"/>
          <a:ext cx="770637" cy="1248097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21</xdr:row>
      <xdr:rowOff>133350</xdr:rowOff>
    </xdr:from>
    <xdr:to>
      <xdr:col>2</xdr:col>
      <xdr:colOff>1379478</xdr:colOff>
      <xdr:row>23</xdr:row>
      <xdr:rowOff>324369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71675" y="4171950"/>
          <a:ext cx="1103253" cy="1334019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24</xdr:row>
      <xdr:rowOff>123825</xdr:rowOff>
    </xdr:from>
    <xdr:to>
      <xdr:col>2</xdr:col>
      <xdr:colOff>1307673</xdr:colOff>
      <xdr:row>26</xdr:row>
      <xdr:rowOff>211794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5362575"/>
          <a:ext cx="974298" cy="1230969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27</xdr:row>
      <xdr:rowOff>305067</xdr:rowOff>
    </xdr:from>
    <xdr:to>
      <xdr:col>2</xdr:col>
      <xdr:colOff>1371600</xdr:colOff>
      <xdr:row>29</xdr:row>
      <xdr:rowOff>133216</xdr:rowOff>
    </xdr:to>
    <xdr:pic>
      <xdr:nvPicPr>
        <xdr:cNvPr id="6" name="Picture 2" descr="Confezione regalo: Parmigiano Reggiano oltre 40 mesi con Fragole in sciroppo Fabbri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84" t="24371" r="15913" b="7785"/>
        <a:stretch/>
      </xdr:blipFill>
      <xdr:spPr bwMode="auto">
        <a:xfrm>
          <a:off x="2028825" y="7429767"/>
          <a:ext cx="1038225" cy="97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209550</xdr:colOff>
      <xdr:row>30</xdr:row>
      <xdr:rowOff>152400</xdr:rowOff>
    </xdr:from>
    <xdr:to>
      <xdr:col>2</xdr:col>
      <xdr:colOff>1442535</xdr:colOff>
      <xdr:row>32</xdr:row>
      <xdr:rowOff>288440</xdr:rowOff>
    </xdr:to>
    <xdr:pic>
      <xdr:nvPicPr>
        <xdr:cNvPr id="7" name="Immagine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1" r="4535"/>
        <a:stretch/>
      </xdr:blipFill>
      <xdr:spPr>
        <a:xfrm>
          <a:off x="1905000" y="9334500"/>
          <a:ext cx="1232985" cy="127904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33</xdr:row>
      <xdr:rowOff>200025</xdr:rowOff>
    </xdr:from>
    <xdr:to>
      <xdr:col>2</xdr:col>
      <xdr:colOff>1490167</xdr:colOff>
      <xdr:row>35</xdr:row>
      <xdr:rowOff>334112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1096625"/>
          <a:ext cx="1309192" cy="1277087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36</xdr:row>
      <xdr:rowOff>57150</xdr:rowOff>
    </xdr:from>
    <xdr:to>
      <xdr:col>2</xdr:col>
      <xdr:colOff>1539452</xdr:colOff>
      <xdr:row>38</xdr:row>
      <xdr:rowOff>228101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2668250"/>
          <a:ext cx="1329902" cy="1313951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39</xdr:row>
      <xdr:rowOff>123825</xdr:rowOff>
    </xdr:from>
    <xdr:to>
      <xdr:col>2</xdr:col>
      <xdr:colOff>1509216</xdr:colOff>
      <xdr:row>41</xdr:row>
      <xdr:rowOff>305180</xdr:rowOff>
    </xdr:to>
    <xdr:pic>
      <xdr:nvPicPr>
        <xdr:cNvPr id="10" name="Immagine 9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75" t="17334" r="22128" b="19152"/>
        <a:stretch/>
      </xdr:blipFill>
      <xdr:spPr>
        <a:xfrm>
          <a:off x="1895475" y="13306425"/>
          <a:ext cx="1309191" cy="132435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42</xdr:row>
      <xdr:rowOff>87634</xdr:rowOff>
    </xdr:from>
    <xdr:to>
      <xdr:col>2</xdr:col>
      <xdr:colOff>1371600</xdr:colOff>
      <xdr:row>44</xdr:row>
      <xdr:rowOff>481258</xdr:rowOff>
    </xdr:to>
    <xdr:pic>
      <xdr:nvPicPr>
        <xdr:cNvPr id="11" name="Immagine 1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86" t="7619" r="21086" b="11238"/>
        <a:stretch/>
      </xdr:blipFill>
      <xdr:spPr>
        <a:xfrm>
          <a:off x="1847850" y="15099034"/>
          <a:ext cx="1219200" cy="1536624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971550</xdr:colOff>
      <xdr:row>45</xdr:row>
      <xdr:rowOff>30484</xdr:rowOff>
    </xdr:from>
    <xdr:to>
      <xdr:col>2</xdr:col>
      <xdr:colOff>2110182</xdr:colOff>
      <xdr:row>47</xdr:row>
      <xdr:rowOff>407511</xdr:rowOff>
    </xdr:to>
    <xdr:pic>
      <xdr:nvPicPr>
        <xdr:cNvPr id="12" name="Immagine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81150" y="17785084"/>
          <a:ext cx="2424507" cy="1520027"/>
        </a:xfrm>
        <a:prstGeom prst="rect">
          <a:avLst/>
        </a:prstGeom>
      </xdr:spPr>
    </xdr:pic>
    <xdr:clientData/>
  </xdr:twoCellAnchor>
  <xdr:twoCellAnchor editAs="oneCell">
    <xdr:from>
      <xdr:col>1</xdr:col>
      <xdr:colOff>152398</xdr:colOff>
      <xdr:row>8</xdr:row>
      <xdr:rowOff>80105</xdr:rowOff>
    </xdr:from>
    <xdr:to>
      <xdr:col>1</xdr:col>
      <xdr:colOff>1200149</xdr:colOff>
      <xdr:row>10</xdr:row>
      <xdr:rowOff>276226</xdr:rowOff>
    </xdr:to>
    <xdr:pic>
      <xdr:nvPicPr>
        <xdr:cNvPr id="14" name="Immagine 13" descr="Carrello Spesa E-Commerce - Immagini gratis su Pixaba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5" t="11411" r="8725" b="10738"/>
        <a:stretch/>
      </xdr:blipFill>
      <xdr:spPr bwMode="auto">
        <a:xfrm>
          <a:off x="561973" y="2728055"/>
          <a:ext cx="1047751" cy="996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showGridLines="0" tabSelected="1" workbookViewId="0">
      <selection activeCell="E4" sqref="E4"/>
    </sheetView>
  </sheetViews>
  <sheetFormatPr defaultRowHeight="15" x14ac:dyDescent="0.25"/>
  <cols>
    <col min="1" max="1" width="6.140625" customWidth="1"/>
    <col min="2" max="2" width="19.28515625" customWidth="1"/>
    <col min="3" max="3" width="32" customWidth="1"/>
    <col min="4" max="4" width="54" customWidth="1"/>
    <col min="5" max="5" width="17.42578125" customWidth="1"/>
    <col min="6" max="6" width="18.28515625" customWidth="1"/>
    <col min="7" max="7" width="2.140625" customWidth="1"/>
    <col min="8" max="9" width="20" customWidth="1"/>
    <col min="10" max="10" width="15.28515625" customWidth="1"/>
    <col min="11" max="11" width="13.85546875" customWidth="1"/>
  </cols>
  <sheetData>
    <row r="1" spans="1:13" x14ac:dyDescent="0.25">
      <c r="A1" s="4"/>
      <c r="B1" s="4"/>
      <c r="C1" s="4"/>
      <c r="D1" s="4"/>
      <c r="E1" s="4"/>
      <c r="F1" s="4"/>
      <c r="G1" s="4"/>
      <c r="H1" s="1"/>
      <c r="I1" s="1"/>
      <c r="J1" s="3"/>
      <c r="K1" s="3"/>
    </row>
    <row r="2" spans="1:13" ht="25.5" x14ac:dyDescent="0.25">
      <c r="A2" s="4"/>
      <c r="B2" s="80" t="s">
        <v>29</v>
      </c>
      <c r="C2" s="80"/>
      <c r="D2" s="80"/>
      <c r="E2" s="80"/>
      <c r="F2" s="80"/>
      <c r="G2" s="80"/>
      <c r="H2" s="80"/>
      <c r="I2" s="1"/>
      <c r="J2" s="3"/>
      <c r="K2" s="3"/>
    </row>
    <row r="3" spans="1:13" x14ac:dyDescent="0.25">
      <c r="A3" s="4"/>
      <c r="B3" s="4"/>
      <c r="C3" s="4"/>
      <c r="D3" s="4"/>
      <c r="E3" s="4"/>
      <c r="F3" s="4"/>
      <c r="G3" s="4"/>
      <c r="H3" s="1"/>
      <c r="I3" s="1"/>
      <c r="J3" s="3"/>
      <c r="K3" s="3"/>
    </row>
    <row r="4" spans="1:13" ht="41.25" customHeight="1" x14ac:dyDescent="0.25">
      <c r="A4" s="4"/>
      <c r="B4" s="24" t="s">
        <v>58</v>
      </c>
      <c r="C4" s="50"/>
      <c r="D4" s="60" t="s">
        <v>50</v>
      </c>
      <c r="E4" s="72"/>
      <c r="F4" s="60" t="s">
        <v>64</v>
      </c>
      <c r="G4" s="12"/>
      <c r="H4" s="72"/>
      <c r="I4" s="1"/>
      <c r="J4" s="3"/>
      <c r="K4" s="3"/>
    </row>
    <row r="5" spans="1:13" ht="41.25" customHeight="1" x14ac:dyDescent="0.25">
      <c r="A5" s="4"/>
      <c r="B5" s="23" t="s">
        <v>59</v>
      </c>
      <c r="C5" s="51"/>
      <c r="D5" s="60" t="s">
        <v>51</v>
      </c>
      <c r="E5" s="72"/>
      <c r="F5" s="59"/>
      <c r="G5" s="12"/>
      <c r="H5" s="62"/>
      <c r="J5" s="3"/>
      <c r="K5" s="73"/>
      <c r="L5" s="73"/>
      <c r="M5" s="73"/>
    </row>
    <row r="6" spans="1:13" ht="27.75" customHeight="1" x14ac:dyDescent="0.25">
      <c r="A6" s="4"/>
      <c r="B6" s="58"/>
      <c r="C6" s="63" t="s">
        <v>60</v>
      </c>
      <c r="D6" s="72"/>
      <c r="E6" s="63" t="s">
        <v>62</v>
      </c>
      <c r="F6" s="72"/>
      <c r="G6" s="12"/>
      <c r="H6" s="62"/>
      <c r="J6" s="3"/>
      <c r="K6" s="3"/>
    </row>
    <row r="7" spans="1:13" ht="27.75" customHeight="1" x14ac:dyDescent="0.25">
      <c r="A7" s="4"/>
      <c r="B7" s="58"/>
      <c r="C7" s="63" t="s">
        <v>61</v>
      </c>
      <c r="D7" s="72"/>
      <c r="E7" s="64" t="s">
        <v>63</v>
      </c>
      <c r="F7" s="72"/>
      <c r="G7" s="61"/>
      <c r="H7" s="62"/>
      <c r="J7" s="3"/>
      <c r="K7" s="3"/>
    </row>
    <row r="8" spans="1:13" x14ac:dyDescent="0.25">
      <c r="A8" s="4"/>
      <c r="B8" s="4"/>
      <c r="C8" s="4"/>
      <c r="D8" s="4"/>
      <c r="E8" s="4"/>
      <c r="F8" s="4"/>
      <c r="G8" s="4"/>
      <c r="K8" s="3"/>
    </row>
    <row r="9" spans="1:13" ht="31.5" customHeight="1" x14ac:dyDescent="0.25">
      <c r="A9" s="4"/>
      <c r="B9" s="2"/>
      <c r="C9" s="81" t="s">
        <v>30</v>
      </c>
      <c r="D9" s="25" t="s">
        <v>31</v>
      </c>
      <c r="E9" s="22">
        <f>SUM(H16:I48)</f>
        <v>0</v>
      </c>
      <c r="F9" s="20"/>
      <c r="G9" s="2"/>
      <c r="K9" s="3"/>
    </row>
    <row r="10" spans="1:13" ht="31.5" customHeight="1" x14ac:dyDescent="0.25">
      <c r="A10" s="4"/>
      <c r="B10" s="2"/>
      <c r="C10" s="81"/>
      <c r="D10" s="26" t="s">
        <v>65</v>
      </c>
      <c r="E10" s="21">
        <f>(H16*E17)+(H19*E20)+(H22*E23)+(H25*E26)+(H28*E29)+(H31*E32)+(H34*E35)+(H37*E38)+(H40*E41)+(H43*E44)+(H46*E47)+(I16*F17)+(I19*F20)+(I22*F23)+(I25*F26)+(I28*F29)+(I31*F32)+(I34*F35)+(I37*F38)+(I40*F41)+(I43*F44)+(I46*F47)</f>
        <v>0</v>
      </c>
      <c r="F10" s="28"/>
      <c r="G10" s="29"/>
      <c r="K10" s="3"/>
    </row>
    <row r="11" spans="1:13" ht="31.5" customHeight="1" x14ac:dyDescent="0.25">
      <c r="A11" s="4"/>
      <c r="B11" s="2"/>
      <c r="C11" s="81"/>
      <c r="D11" s="26" t="s">
        <v>39</v>
      </c>
      <c r="E11" s="32">
        <f>(J17*H16)+(K17*I16)+(J20*H19)+(K20*I19)+(J23*H22)+(I22*K23)+(J26*H25)+(I25*K26)+(J29*H28)+(I28*K29)+(H31*J32)+(I31*K32)+(J35*H34)+(I34*K35)+(J38*H37)+(I37*K38)+(H40*J41)+(I40*K41)+(H43*J44)+(I43*K44)+(J47*H46)+(I46*K47)</f>
        <v>0</v>
      </c>
      <c r="F11" s="28"/>
      <c r="G11" s="29"/>
      <c r="K11" s="3"/>
    </row>
    <row r="12" spans="1:13" ht="24.75" customHeight="1" x14ac:dyDescent="0.25">
      <c r="A12" s="4"/>
      <c r="B12" s="71" t="s">
        <v>66</v>
      </c>
      <c r="C12" s="6"/>
      <c r="D12" s="70"/>
      <c r="E12" s="4"/>
      <c r="F12" s="4"/>
      <c r="G12" s="4"/>
      <c r="H12" s="1"/>
      <c r="I12" s="1"/>
      <c r="J12" s="3"/>
      <c r="K12" s="3"/>
    </row>
    <row r="13" spans="1:13" ht="24" customHeight="1" x14ac:dyDescent="0.25">
      <c r="A13" s="4"/>
      <c r="B13" s="71"/>
      <c r="C13" s="6"/>
      <c r="D13" s="70"/>
      <c r="E13" s="4"/>
      <c r="F13" s="4"/>
      <c r="G13" s="4"/>
      <c r="H13" s="1"/>
      <c r="I13" s="1"/>
      <c r="J13" s="3"/>
      <c r="K13" s="3"/>
    </row>
    <row r="14" spans="1:13" ht="47.25" x14ac:dyDescent="0.25">
      <c r="A14" s="4"/>
      <c r="B14" s="5" t="s">
        <v>0</v>
      </c>
      <c r="C14" s="5" t="s">
        <v>1</v>
      </c>
      <c r="D14" s="5" t="s">
        <v>2</v>
      </c>
      <c r="E14" s="6" t="s">
        <v>3</v>
      </c>
      <c r="F14" s="31" t="s">
        <v>32</v>
      </c>
      <c r="G14" s="4"/>
      <c r="H14" s="6" t="s">
        <v>27</v>
      </c>
      <c r="I14" s="6" t="s">
        <v>33</v>
      </c>
      <c r="J14" s="65" t="s">
        <v>28</v>
      </c>
      <c r="K14" s="65" t="s">
        <v>34</v>
      </c>
    </row>
    <row r="15" spans="1:13" x14ac:dyDescent="0.25">
      <c r="A15" s="4"/>
      <c r="B15" s="4"/>
      <c r="C15" s="4"/>
      <c r="D15" s="4"/>
      <c r="E15" s="4"/>
      <c r="F15" s="4"/>
      <c r="G15" s="4"/>
      <c r="H15" s="1"/>
      <c r="I15" s="1"/>
      <c r="J15" s="3"/>
      <c r="K15" s="3"/>
    </row>
    <row r="16" spans="1:13" ht="45" customHeight="1" x14ac:dyDescent="0.25">
      <c r="A16" s="4"/>
      <c r="B16" s="7"/>
      <c r="C16" s="8"/>
      <c r="D16" s="9" t="s">
        <v>4</v>
      </c>
      <c r="E16" s="8"/>
      <c r="F16" s="10"/>
      <c r="G16" s="30"/>
      <c r="H16" s="76"/>
      <c r="I16" s="76"/>
      <c r="J16" s="66"/>
      <c r="K16" s="3"/>
    </row>
    <row r="17" spans="1:11" ht="45" customHeight="1" x14ac:dyDescent="0.25">
      <c r="A17" s="4"/>
      <c r="B17" s="11">
        <v>139704</v>
      </c>
      <c r="C17" s="12"/>
      <c r="D17" s="13" t="s">
        <v>5</v>
      </c>
      <c r="E17" s="27">
        <v>6.9</v>
      </c>
      <c r="F17" s="14">
        <f>(E17*8)-(10%*(E17*8))</f>
        <v>49.68</v>
      </c>
      <c r="G17" s="30"/>
      <c r="H17" s="77"/>
      <c r="I17" s="77"/>
      <c r="J17" s="67">
        <f>0.438+0.15</f>
        <v>0.58799999999999997</v>
      </c>
      <c r="K17" s="67">
        <v>3.839</v>
      </c>
    </row>
    <row r="18" spans="1:11" ht="45" customHeight="1" x14ac:dyDescent="0.25">
      <c r="A18" s="4"/>
      <c r="B18" s="15"/>
      <c r="C18" s="16"/>
      <c r="D18" s="17" t="s">
        <v>6</v>
      </c>
      <c r="E18" s="16"/>
      <c r="F18" s="18"/>
      <c r="G18" s="30"/>
      <c r="H18" s="78"/>
      <c r="I18" s="78"/>
      <c r="J18" s="66"/>
      <c r="K18" s="3"/>
    </row>
    <row r="19" spans="1:11" ht="45" customHeight="1" x14ac:dyDescent="0.25">
      <c r="A19" s="1"/>
      <c r="B19" s="7"/>
      <c r="C19" s="8"/>
      <c r="D19" s="9" t="s">
        <v>7</v>
      </c>
      <c r="E19" s="8"/>
      <c r="F19" s="10"/>
      <c r="G19" s="30"/>
      <c r="H19" s="76"/>
      <c r="I19" s="76"/>
      <c r="J19" s="3"/>
      <c r="K19" s="3"/>
    </row>
    <row r="20" spans="1:11" ht="45" customHeight="1" x14ac:dyDescent="0.25">
      <c r="A20" s="1"/>
      <c r="B20" s="11">
        <v>139752</v>
      </c>
      <c r="C20" s="12"/>
      <c r="D20" s="13" t="s">
        <v>8</v>
      </c>
      <c r="E20" s="27">
        <v>8.6</v>
      </c>
      <c r="F20" s="14">
        <f>(E20*8)-(10%*(E20*8))</f>
        <v>61.919999999999995</v>
      </c>
      <c r="G20" s="30"/>
      <c r="H20" s="77"/>
      <c r="I20" s="77"/>
      <c r="J20" s="68">
        <f>0.472+0.15</f>
        <v>0.622</v>
      </c>
      <c r="K20" s="67">
        <v>4.0999999999999996</v>
      </c>
    </row>
    <row r="21" spans="1:11" ht="45" customHeight="1" x14ac:dyDescent="0.25">
      <c r="A21" s="1"/>
      <c r="B21" s="15"/>
      <c r="C21" s="16"/>
      <c r="D21" s="17" t="s">
        <v>9</v>
      </c>
      <c r="E21" s="16"/>
      <c r="F21" s="18"/>
      <c r="G21" s="30"/>
      <c r="H21" s="78"/>
      <c r="I21" s="78"/>
      <c r="J21" s="3"/>
      <c r="K21" s="3"/>
    </row>
    <row r="22" spans="1:11" ht="45" customHeight="1" x14ac:dyDescent="0.25">
      <c r="A22" s="1"/>
      <c r="B22" s="7"/>
      <c r="C22" s="8"/>
      <c r="D22" s="9" t="s">
        <v>10</v>
      </c>
      <c r="E22" s="8"/>
      <c r="F22" s="10"/>
      <c r="G22" s="30"/>
      <c r="H22" s="76"/>
      <c r="I22" s="76"/>
      <c r="J22" s="3"/>
      <c r="K22" s="3"/>
    </row>
    <row r="23" spans="1:11" ht="45" customHeight="1" x14ac:dyDescent="0.25">
      <c r="A23" s="1"/>
      <c r="B23" s="11">
        <v>139731</v>
      </c>
      <c r="C23" s="12"/>
      <c r="D23" s="13" t="s">
        <v>11</v>
      </c>
      <c r="E23" s="27">
        <v>8.9</v>
      </c>
      <c r="F23" s="14">
        <f>(E23*8)-(10%*(E23*8))</f>
        <v>64.08</v>
      </c>
      <c r="G23" s="30"/>
      <c r="H23" s="77"/>
      <c r="I23" s="77"/>
      <c r="J23" s="68">
        <f>0.515+0.15</f>
        <v>0.66500000000000004</v>
      </c>
      <c r="K23" s="67">
        <v>4.4550000000000001</v>
      </c>
    </row>
    <row r="24" spans="1:11" ht="45" customHeight="1" x14ac:dyDescent="0.25">
      <c r="A24" s="1"/>
      <c r="B24" s="15"/>
      <c r="C24" s="16"/>
      <c r="D24" s="17" t="s">
        <v>6</v>
      </c>
      <c r="E24" s="16"/>
      <c r="F24" s="18"/>
      <c r="G24" s="30"/>
      <c r="H24" s="78"/>
      <c r="I24" s="78"/>
      <c r="J24" s="3"/>
      <c r="K24" s="3"/>
    </row>
    <row r="25" spans="1:11" ht="45" customHeight="1" x14ac:dyDescent="0.25">
      <c r="A25" s="1"/>
      <c r="B25" s="7"/>
      <c r="C25" s="8"/>
      <c r="D25" s="9" t="s">
        <v>12</v>
      </c>
      <c r="E25" s="8"/>
      <c r="F25" s="10"/>
      <c r="G25" s="30"/>
      <c r="H25" s="76"/>
      <c r="I25" s="76"/>
      <c r="J25" s="3"/>
      <c r="K25" s="3"/>
    </row>
    <row r="26" spans="1:11" ht="45" customHeight="1" x14ac:dyDescent="0.25">
      <c r="A26" s="1"/>
      <c r="B26" s="11">
        <v>139780</v>
      </c>
      <c r="C26" s="12"/>
      <c r="D26" s="19" t="s">
        <v>9</v>
      </c>
      <c r="E26" s="27">
        <v>8.8000000000000007</v>
      </c>
      <c r="F26" s="14">
        <f>(E26*8)-(10%*(E26*8))</f>
        <v>63.360000000000007</v>
      </c>
      <c r="G26" s="30"/>
      <c r="H26" s="77"/>
      <c r="I26" s="77"/>
      <c r="J26" s="68">
        <f>0.643+0.15</f>
        <v>0.79300000000000004</v>
      </c>
      <c r="K26" s="67">
        <v>5.48</v>
      </c>
    </row>
    <row r="27" spans="1:11" ht="45" customHeight="1" x14ac:dyDescent="0.25">
      <c r="A27" s="1"/>
      <c r="B27" s="15"/>
      <c r="C27" s="16"/>
      <c r="D27" s="17"/>
      <c r="E27" s="16"/>
      <c r="F27" s="18"/>
      <c r="G27" s="30"/>
      <c r="H27" s="78"/>
      <c r="I27" s="78"/>
      <c r="J27" s="3"/>
      <c r="K27" s="3"/>
    </row>
    <row r="28" spans="1:11" ht="45" customHeight="1" x14ac:dyDescent="0.25">
      <c r="A28" s="1"/>
      <c r="B28" s="7"/>
      <c r="C28" s="8"/>
      <c r="D28" s="9" t="s">
        <v>14</v>
      </c>
      <c r="E28" s="8"/>
      <c r="F28" s="10"/>
      <c r="G28" s="30"/>
      <c r="H28" s="76"/>
      <c r="I28" s="76"/>
      <c r="J28" s="3"/>
      <c r="K28" s="3"/>
    </row>
    <row r="29" spans="1:11" ht="45" customHeight="1" x14ac:dyDescent="0.25">
      <c r="A29" s="1"/>
      <c r="B29" s="11">
        <v>139845</v>
      </c>
      <c r="C29" s="12"/>
      <c r="D29" s="13" t="s">
        <v>15</v>
      </c>
      <c r="E29" s="27">
        <v>11.5</v>
      </c>
      <c r="F29" s="14">
        <f>(E29*5)-(10%*(E29*5))</f>
        <v>51.75</v>
      </c>
      <c r="G29" s="30"/>
      <c r="H29" s="77"/>
      <c r="I29" s="77"/>
      <c r="J29" s="68">
        <f>0.924+0.15</f>
        <v>1.0740000000000001</v>
      </c>
      <c r="K29" s="67">
        <v>4.9180000000000001</v>
      </c>
    </row>
    <row r="30" spans="1:11" ht="45" customHeight="1" x14ac:dyDescent="0.25">
      <c r="A30" s="1"/>
      <c r="B30" s="15"/>
      <c r="C30" s="16"/>
      <c r="D30" s="17" t="s">
        <v>16</v>
      </c>
      <c r="E30" s="16"/>
      <c r="F30" s="18"/>
      <c r="G30" s="30"/>
      <c r="H30" s="78"/>
      <c r="I30" s="78"/>
      <c r="J30" s="3"/>
      <c r="K30" s="3"/>
    </row>
    <row r="31" spans="1:11" ht="45" customHeight="1" x14ac:dyDescent="0.25">
      <c r="A31" s="1"/>
      <c r="B31" s="7"/>
      <c r="C31" s="8"/>
      <c r="D31" s="9" t="s">
        <v>17</v>
      </c>
      <c r="E31" s="8"/>
      <c r="F31" s="10"/>
      <c r="G31" s="30"/>
      <c r="H31" s="76"/>
      <c r="I31" s="76"/>
      <c r="J31" s="3"/>
      <c r="K31" s="3"/>
    </row>
    <row r="32" spans="1:11" ht="45" customHeight="1" x14ac:dyDescent="0.25">
      <c r="A32" s="1"/>
      <c r="B32" s="11">
        <v>139778</v>
      </c>
      <c r="C32" s="12"/>
      <c r="D32" s="13" t="s">
        <v>11</v>
      </c>
      <c r="E32" s="27">
        <v>12.9</v>
      </c>
      <c r="F32" s="14">
        <f>(E32*4)-(10%*(E32*4))</f>
        <v>46.44</v>
      </c>
      <c r="G32" s="30"/>
      <c r="H32" s="77"/>
      <c r="I32" s="77"/>
      <c r="J32" s="68">
        <f>1.1+0.15</f>
        <v>1.25</v>
      </c>
      <c r="K32" s="67">
        <v>4.7</v>
      </c>
    </row>
    <row r="33" spans="1:11" ht="45" customHeight="1" x14ac:dyDescent="0.25">
      <c r="A33" s="1"/>
      <c r="B33" s="15"/>
      <c r="C33" s="16"/>
      <c r="D33" s="17" t="s">
        <v>18</v>
      </c>
      <c r="E33" s="16"/>
      <c r="F33" s="18"/>
      <c r="G33" s="30"/>
      <c r="H33" s="78"/>
      <c r="I33" s="78"/>
      <c r="J33" s="3"/>
      <c r="K33" s="3"/>
    </row>
    <row r="34" spans="1:11" ht="45" customHeight="1" x14ac:dyDescent="0.25">
      <c r="A34" s="1"/>
      <c r="B34" s="7"/>
      <c r="C34" s="8"/>
      <c r="D34" s="9" t="s">
        <v>19</v>
      </c>
      <c r="E34" s="8"/>
      <c r="F34" s="10"/>
      <c r="G34" s="30"/>
      <c r="H34" s="76"/>
      <c r="I34" s="76"/>
      <c r="J34" s="3"/>
      <c r="K34" s="3"/>
    </row>
    <row r="35" spans="1:11" ht="45" customHeight="1" x14ac:dyDescent="0.25">
      <c r="A35" s="1"/>
      <c r="B35" s="11">
        <v>139745</v>
      </c>
      <c r="C35" s="12"/>
      <c r="D35" s="19" t="s">
        <v>13</v>
      </c>
      <c r="E35" s="27">
        <v>12.99</v>
      </c>
      <c r="F35" s="14">
        <f>(E35*4)-(10%*(E35*4))</f>
        <v>46.764000000000003</v>
      </c>
      <c r="G35" s="30"/>
      <c r="H35" s="77"/>
      <c r="I35" s="77"/>
      <c r="J35" s="68">
        <f>1.03+0.15</f>
        <v>1.18</v>
      </c>
      <c r="K35" s="67">
        <v>4.4000000000000004</v>
      </c>
    </row>
    <row r="36" spans="1:11" ht="45" customHeight="1" x14ac:dyDescent="0.25">
      <c r="A36" s="1"/>
      <c r="B36" s="15"/>
      <c r="C36" s="16"/>
      <c r="D36" s="17"/>
      <c r="E36" s="16"/>
      <c r="F36" s="18"/>
      <c r="G36" s="30"/>
      <c r="H36" s="78"/>
      <c r="I36" s="78"/>
      <c r="J36" s="3"/>
      <c r="K36" s="3"/>
    </row>
    <row r="37" spans="1:11" ht="45" customHeight="1" x14ac:dyDescent="0.25">
      <c r="A37" s="1"/>
      <c r="B37" s="7"/>
      <c r="C37" s="8"/>
      <c r="D37" s="9" t="s">
        <v>21</v>
      </c>
      <c r="E37" s="8"/>
      <c r="F37" s="10"/>
      <c r="G37" s="30"/>
      <c r="H37" s="76"/>
      <c r="I37" s="76"/>
      <c r="J37" s="3"/>
      <c r="K37" s="3"/>
    </row>
    <row r="38" spans="1:11" ht="45" customHeight="1" x14ac:dyDescent="0.25">
      <c r="A38" s="1"/>
      <c r="B38" s="11">
        <v>139707</v>
      </c>
      <c r="C38" s="12"/>
      <c r="D38" s="13" t="s">
        <v>20</v>
      </c>
      <c r="E38" s="27">
        <v>13.8</v>
      </c>
      <c r="F38" s="14">
        <f>(E38*4)-(10%*(E38*4))</f>
        <v>49.68</v>
      </c>
      <c r="G38" s="30"/>
      <c r="H38" s="77"/>
      <c r="I38" s="77"/>
      <c r="J38" s="68">
        <f>1.37+0.15</f>
        <v>1.52</v>
      </c>
      <c r="K38" s="67">
        <v>5.8</v>
      </c>
    </row>
    <row r="39" spans="1:11" ht="45" customHeight="1" x14ac:dyDescent="0.25">
      <c r="A39" s="1"/>
      <c r="B39" s="15"/>
      <c r="C39" s="16"/>
      <c r="D39" s="17" t="s">
        <v>18</v>
      </c>
      <c r="E39" s="16"/>
      <c r="F39" s="18"/>
      <c r="G39" s="30"/>
      <c r="H39" s="78"/>
      <c r="I39" s="78"/>
      <c r="J39" s="3"/>
      <c r="K39" s="3"/>
    </row>
    <row r="40" spans="1:11" ht="45" customHeight="1" x14ac:dyDescent="0.25">
      <c r="A40" s="1"/>
      <c r="B40" s="7"/>
      <c r="C40" s="8"/>
      <c r="D40" s="9" t="s">
        <v>23</v>
      </c>
      <c r="E40" s="8"/>
      <c r="F40" s="10"/>
      <c r="G40" s="30"/>
      <c r="H40" s="76"/>
      <c r="I40" s="76"/>
      <c r="J40" s="3"/>
      <c r="K40" s="3"/>
    </row>
    <row r="41" spans="1:11" ht="45" customHeight="1" x14ac:dyDescent="0.25">
      <c r="A41" s="1"/>
      <c r="B41" s="11">
        <v>139750</v>
      </c>
      <c r="C41" s="12"/>
      <c r="D41" s="13" t="s">
        <v>24</v>
      </c>
      <c r="E41" s="27">
        <v>14.8</v>
      </c>
      <c r="F41" s="14">
        <f>(E41*4)-(10%*(E41*4))</f>
        <v>53.28</v>
      </c>
      <c r="G41" s="30"/>
      <c r="H41" s="77"/>
      <c r="I41" s="77"/>
      <c r="J41" s="68">
        <f>1.03+0.15</f>
        <v>1.18</v>
      </c>
      <c r="K41" s="67">
        <v>4.4000000000000004</v>
      </c>
    </row>
    <row r="42" spans="1:11" ht="45" customHeight="1" x14ac:dyDescent="0.25">
      <c r="A42" s="1"/>
      <c r="B42" s="15"/>
      <c r="C42" s="16"/>
      <c r="D42" s="17" t="s">
        <v>22</v>
      </c>
      <c r="E42" s="16"/>
      <c r="F42" s="18"/>
      <c r="G42" s="30"/>
      <c r="H42" s="78"/>
      <c r="I42" s="78"/>
      <c r="J42" s="3"/>
      <c r="K42" s="3"/>
    </row>
    <row r="43" spans="1:11" ht="45" customHeight="1" x14ac:dyDescent="0.25">
      <c r="A43" s="1"/>
      <c r="B43" s="7"/>
      <c r="C43" s="8"/>
      <c r="D43" s="9" t="s">
        <v>23</v>
      </c>
      <c r="E43" s="8"/>
      <c r="F43" s="10"/>
      <c r="G43" s="30"/>
      <c r="H43" s="76"/>
      <c r="I43" s="76"/>
      <c r="J43" s="3"/>
      <c r="K43" s="3"/>
    </row>
    <row r="44" spans="1:11" ht="45" customHeight="1" x14ac:dyDescent="0.25">
      <c r="A44" s="1"/>
      <c r="B44" s="11">
        <v>139700</v>
      </c>
      <c r="C44" s="12"/>
      <c r="D44" s="13" t="s">
        <v>25</v>
      </c>
      <c r="E44" s="27">
        <v>16.899999999999999</v>
      </c>
      <c r="F44" s="14">
        <f>(E44*4)-(10%*(E44*4))</f>
        <v>60.839999999999996</v>
      </c>
      <c r="G44" s="30"/>
      <c r="H44" s="77"/>
      <c r="I44" s="77"/>
      <c r="J44" s="68">
        <f>2.119+0.15</f>
        <v>2.2690000000000001</v>
      </c>
      <c r="K44" s="67">
        <v>8.8119999999999994</v>
      </c>
    </row>
    <row r="45" spans="1:11" ht="45" customHeight="1" x14ac:dyDescent="0.25">
      <c r="A45" s="1"/>
      <c r="B45" s="15"/>
      <c r="C45" s="16"/>
      <c r="D45" s="17" t="s">
        <v>18</v>
      </c>
      <c r="E45" s="16"/>
      <c r="F45" s="18"/>
      <c r="G45" s="30"/>
      <c r="H45" s="78"/>
      <c r="I45" s="78"/>
      <c r="J45" s="3"/>
      <c r="K45" s="3"/>
    </row>
    <row r="46" spans="1:11" ht="45" customHeight="1" x14ac:dyDescent="0.25">
      <c r="A46" s="1"/>
      <c r="B46" s="7"/>
      <c r="C46" s="8"/>
      <c r="D46" s="9" t="s">
        <v>26</v>
      </c>
      <c r="E46" s="8"/>
      <c r="F46" s="10"/>
      <c r="G46" s="30"/>
      <c r="H46" s="76"/>
      <c r="I46" s="76"/>
      <c r="J46" s="3"/>
      <c r="K46" s="3"/>
    </row>
    <row r="47" spans="1:11" ht="45" customHeight="1" x14ac:dyDescent="0.25">
      <c r="A47" s="1"/>
      <c r="B47" s="11">
        <v>139724</v>
      </c>
      <c r="C47" s="12"/>
      <c r="D47" s="19" t="s">
        <v>18</v>
      </c>
      <c r="E47" s="27">
        <v>25</v>
      </c>
      <c r="F47" s="14">
        <f>(E47*4)-(10%*(E47*4))</f>
        <v>90</v>
      </c>
      <c r="G47" s="30"/>
      <c r="H47" s="77"/>
      <c r="I47" s="77"/>
      <c r="J47" s="68">
        <f>2.2+0.15</f>
        <v>2.35</v>
      </c>
      <c r="K47" s="67">
        <v>9.4</v>
      </c>
    </row>
    <row r="48" spans="1:11" ht="45" customHeight="1" x14ac:dyDescent="0.25">
      <c r="A48" s="1"/>
      <c r="B48" s="15"/>
      <c r="C48" s="16"/>
      <c r="D48" s="17"/>
      <c r="E48" s="16"/>
      <c r="F48" s="18"/>
      <c r="G48" s="30"/>
      <c r="H48" s="78"/>
      <c r="I48" s="78"/>
      <c r="J48" s="3"/>
      <c r="K48" s="3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3"/>
      <c r="K49" s="3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3"/>
      <c r="K50" s="3"/>
    </row>
    <row r="51" spans="1:13" x14ac:dyDescent="0.25">
      <c r="J51" s="69"/>
      <c r="K51" s="69"/>
    </row>
    <row r="52" spans="1:13" ht="20.25" customHeight="1" x14ac:dyDescent="0.25">
      <c r="B52" s="79" t="s">
        <v>35</v>
      </c>
      <c r="C52" s="79"/>
      <c r="D52" s="49" t="s">
        <v>67</v>
      </c>
      <c r="E52" s="27">
        <v>9.64</v>
      </c>
      <c r="J52" s="69"/>
      <c r="K52" s="69"/>
    </row>
    <row r="53" spans="1:13" ht="20.25" customHeight="1" x14ac:dyDescent="0.25">
      <c r="B53" s="79"/>
      <c r="C53" s="79"/>
      <c r="D53" s="49" t="s">
        <v>40</v>
      </c>
      <c r="E53" s="27">
        <v>11.67</v>
      </c>
      <c r="J53" s="69"/>
      <c r="K53" s="69"/>
    </row>
    <row r="54" spans="1:13" ht="20.25" customHeight="1" x14ac:dyDescent="0.25">
      <c r="B54" s="79"/>
      <c r="C54" s="79"/>
      <c r="D54" s="49" t="s">
        <v>41</v>
      </c>
      <c r="E54" s="27">
        <v>12.89</v>
      </c>
      <c r="J54" s="69"/>
      <c r="K54" s="69"/>
    </row>
    <row r="55" spans="1:13" ht="20.25" customHeight="1" x14ac:dyDescent="0.25">
      <c r="B55" s="79"/>
      <c r="C55" s="79"/>
      <c r="D55" s="49" t="s">
        <v>42</v>
      </c>
      <c r="E55" s="27">
        <v>15.91</v>
      </c>
      <c r="J55" s="69"/>
      <c r="K55" s="69"/>
    </row>
    <row r="56" spans="1:13" ht="20.25" customHeight="1" x14ac:dyDescent="0.25">
      <c r="B56" s="79"/>
      <c r="C56" s="79"/>
      <c r="D56" s="49" t="s">
        <v>44</v>
      </c>
      <c r="E56" s="27">
        <v>22.04</v>
      </c>
      <c r="J56" s="69"/>
      <c r="K56" s="69"/>
    </row>
    <row r="57" spans="1:13" ht="20.25" customHeight="1" x14ac:dyDescent="0.25">
      <c r="B57" s="33"/>
      <c r="C57" s="33"/>
      <c r="D57" s="49" t="s">
        <v>43</v>
      </c>
      <c r="E57" s="27">
        <v>69.2</v>
      </c>
      <c r="J57" s="69"/>
      <c r="K57" s="69"/>
    </row>
    <row r="58" spans="1:13" ht="20.25" customHeight="1" x14ac:dyDescent="0.25">
      <c r="B58" s="33"/>
      <c r="C58" s="33"/>
      <c r="D58" s="49" t="s">
        <v>45</v>
      </c>
      <c r="E58" s="52" t="s">
        <v>47</v>
      </c>
      <c r="J58" s="69"/>
      <c r="K58" s="69"/>
    </row>
    <row r="59" spans="1:13" ht="20.25" customHeight="1" x14ac:dyDescent="0.25">
      <c r="B59" s="33"/>
      <c r="C59" s="33"/>
      <c r="D59" s="49" t="s">
        <v>46</v>
      </c>
      <c r="E59" s="52" t="s">
        <v>48</v>
      </c>
      <c r="J59" s="69"/>
      <c r="K59" s="69"/>
    </row>
    <row r="60" spans="1:13" ht="20.25" customHeight="1" x14ac:dyDescent="0.25">
      <c r="B60" s="33"/>
      <c r="C60" s="33"/>
      <c r="D60" s="49"/>
      <c r="E60" s="52"/>
      <c r="J60" s="69"/>
      <c r="K60" s="69"/>
    </row>
    <row r="61" spans="1:13" ht="36" x14ac:dyDescent="0.25">
      <c r="B61" s="79" t="s">
        <v>38</v>
      </c>
      <c r="C61" s="79"/>
      <c r="D61" s="53" t="s">
        <v>49</v>
      </c>
      <c r="E61" s="27"/>
      <c r="J61" s="69"/>
      <c r="K61" s="69"/>
    </row>
    <row r="62" spans="1:13" ht="15.75" thickBot="1" x14ac:dyDescent="0.3">
      <c r="J62" s="69"/>
      <c r="K62" s="69"/>
    </row>
    <row r="63" spans="1:13" x14ac:dyDescent="0.25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7"/>
    </row>
    <row r="64" spans="1:13" ht="18" x14ac:dyDescent="0.25">
      <c r="B64" s="74" t="s">
        <v>36</v>
      </c>
      <c r="C64" s="75"/>
      <c r="D64" s="38" t="s">
        <v>37</v>
      </c>
      <c r="E64" s="38"/>
      <c r="F64" s="38"/>
      <c r="G64" s="39"/>
      <c r="H64" s="39"/>
      <c r="I64" s="39"/>
      <c r="J64" s="39"/>
      <c r="K64" s="39"/>
      <c r="L64" s="39"/>
      <c r="M64" s="40"/>
    </row>
    <row r="65" spans="2:13" ht="17.25" x14ac:dyDescent="0.25">
      <c r="B65" s="41"/>
      <c r="C65" s="42"/>
      <c r="D65" s="38"/>
      <c r="E65" s="38"/>
      <c r="F65" s="38"/>
      <c r="G65" s="39"/>
      <c r="H65" s="39"/>
      <c r="I65" s="39"/>
      <c r="J65" s="39"/>
      <c r="K65" s="39"/>
      <c r="L65" s="39"/>
      <c r="M65" s="40"/>
    </row>
    <row r="66" spans="2:13" ht="17.25" x14ac:dyDescent="0.25">
      <c r="B66" s="41"/>
      <c r="C66" s="42"/>
      <c r="D66" s="38" t="s">
        <v>68</v>
      </c>
      <c r="E66" s="38"/>
      <c r="F66" s="38"/>
      <c r="G66" s="39"/>
      <c r="H66" s="39"/>
      <c r="I66" s="39"/>
      <c r="J66" s="39"/>
      <c r="K66" s="39"/>
      <c r="L66" s="39"/>
      <c r="M66" s="40"/>
    </row>
    <row r="67" spans="2:13" ht="17.25" x14ac:dyDescent="0.25">
      <c r="B67" s="41"/>
      <c r="C67" s="42"/>
      <c r="D67" s="38" t="s">
        <v>57</v>
      </c>
      <c r="E67" s="38"/>
      <c r="F67" s="38"/>
      <c r="G67" s="39"/>
      <c r="H67" s="39"/>
      <c r="I67" s="39"/>
      <c r="J67" s="39"/>
      <c r="K67" s="39"/>
      <c r="L67" s="39"/>
      <c r="M67" s="40"/>
    </row>
    <row r="68" spans="2:13" ht="17.25" x14ac:dyDescent="0.25">
      <c r="B68" s="41"/>
      <c r="C68" s="42"/>
      <c r="D68" s="43" t="s">
        <v>56</v>
      </c>
      <c r="E68" s="38"/>
      <c r="F68" s="38"/>
      <c r="G68" s="39"/>
      <c r="H68" s="39"/>
      <c r="I68" s="39"/>
      <c r="J68" s="39"/>
      <c r="K68" s="39"/>
      <c r="L68" s="39"/>
      <c r="M68" s="40"/>
    </row>
    <row r="69" spans="2:13" ht="18" thickBot="1" x14ac:dyDescent="0.3">
      <c r="B69" s="44"/>
      <c r="C69" s="45"/>
      <c r="D69" s="46"/>
      <c r="E69" s="46"/>
      <c r="F69" s="46"/>
      <c r="G69" s="47"/>
      <c r="H69" s="47"/>
      <c r="I69" s="47"/>
      <c r="J69" s="47"/>
      <c r="K69" s="47"/>
      <c r="L69" s="47"/>
      <c r="M69" s="48"/>
    </row>
    <row r="70" spans="2:13" ht="15.75" thickBot="1" x14ac:dyDescent="0.3">
      <c r="B70" s="34"/>
      <c r="C70" s="34"/>
      <c r="D70" s="34"/>
      <c r="E70" s="34"/>
      <c r="F70" s="34"/>
    </row>
    <row r="71" spans="2:13" x14ac:dyDescent="0.25">
      <c r="B71" s="54"/>
      <c r="C71" s="55"/>
      <c r="D71" s="55"/>
      <c r="E71" s="55"/>
      <c r="F71" s="55"/>
      <c r="G71" s="36"/>
      <c r="H71" s="36"/>
      <c r="I71" s="36"/>
      <c r="J71" s="36"/>
      <c r="K71" s="36"/>
      <c r="L71" s="36"/>
      <c r="M71" s="37"/>
    </row>
    <row r="72" spans="2:13" ht="18" x14ac:dyDescent="0.25">
      <c r="B72" s="74" t="s">
        <v>52</v>
      </c>
      <c r="C72" s="75"/>
      <c r="D72" s="38" t="s">
        <v>53</v>
      </c>
      <c r="E72" s="38"/>
      <c r="F72" s="38"/>
      <c r="G72" s="38"/>
      <c r="H72" s="38"/>
      <c r="I72" s="38"/>
      <c r="J72" s="38"/>
      <c r="K72" s="39"/>
      <c r="L72" s="39"/>
      <c r="M72" s="40"/>
    </row>
    <row r="73" spans="2:13" ht="17.25" x14ac:dyDescent="0.25">
      <c r="B73" s="56"/>
      <c r="C73" s="39"/>
      <c r="D73" s="38" t="s">
        <v>54</v>
      </c>
      <c r="E73" s="38"/>
      <c r="F73" s="38"/>
      <c r="G73" s="38"/>
      <c r="H73" s="38"/>
      <c r="I73" s="38"/>
      <c r="J73" s="38"/>
      <c r="K73" s="39"/>
      <c r="L73" s="39"/>
      <c r="M73" s="40"/>
    </row>
    <row r="74" spans="2:13" ht="17.25" x14ac:dyDescent="0.25">
      <c r="B74" s="56"/>
      <c r="C74" s="39"/>
      <c r="D74" s="38" t="s">
        <v>55</v>
      </c>
      <c r="E74" s="38"/>
      <c r="F74" s="38"/>
      <c r="G74" s="38"/>
      <c r="H74" s="38"/>
      <c r="I74" s="38"/>
      <c r="J74" s="38"/>
      <c r="K74" s="39"/>
      <c r="L74" s="39"/>
      <c r="M74" s="40"/>
    </row>
    <row r="75" spans="2:13" ht="15.75" thickBot="1" x14ac:dyDescent="0.3">
      <c r="B75" s="5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8"/>
    </row>
  </sheetData>
  <sheetProtection algorithmName="SHA-512" hashValue="2cDAPwGGAwmZemJ/bSJXRivZGi+lgoK7/IRhUjwM50ScOWdXZYdFqlwcse8oFPuquyi0AE16z3JcCmM5aM0MPg==" saltValue="qseRYPH7v7rTat1vGGjDFA==" spinCount="100000" sheet="1" objects="1" scenarios="1"/>
  <mergeCells count="29">
    <mergeCell ref="B2:H2"/>
    <mergeCell ref="I16:I18"/>
    <mergeCell ref="H16:H18"/>
    <mergeCell ref="H46:H48"/>
    <mergeCell ref="H19:H21"/>
    <mergeCell ref="H28:H30"/>
    <mergeCell ref="H37:H39"/>
    <mergeCell ref="I46:I48"/>
    <mergeCell ref="C9:C11"/>
    <mergeCell ref="I37:I39"/>
    <mergeCell ref="H40:H42"/>
    <mergeCell ref="I40:I42"/>
    <mergeCell ref="H43:H45"/>
    <mergeCell ref="K5:M5"/>
    <mergeCell ref="B72:C72"/>
    <mergeCell ref="I19:I21"/>
    <mergeCell ref="H22:H24"/>
    <mergeCell ref="I22:I24"/>
    <mergeCell ref="H25:H27"/>
    <mergeCell ref="B61:C61"/>
    <mergeCell ref="I43:I45"/>
    <mergeCell ref="I28:I30"/>
    <mergeCell ref="H31:H33"/>
    <mergeCell ref="I31:I33"/>
    <mergeCell ref="H34:H36"/>
    <mergeCell ref="I34:I36"/>
    <mergeCell ref="B52:C56"/>
    <mergeCell ref="B64:C64"/>
    <mergeCell ref="I25:I27"/>
  </mergeCells>
  <pageMargins left="0.7" right="0.7" top="0.75" bottom="0.75" header="0.3" footer="0.3"/>
  <pageSetup scale="2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Groppi</dc:creator>
  <cp:lastModifiedBy>Stefania Groppi</cp:lastModifiedBy>
  <cp:lastPrinted>2020-11-20T11:25:33Z</cp:lastPrinted>
  <dcterms:created xsi:type="dcterms:W3CDTF">2020-11-19T08:34:40Z</dcterms:created>
  <dcterms:modified xsi:type="dcterms:W3CDTF">2020-12-01T11:30:37Z</dcterms:modified>
</cp:coreProperties>
</file>